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5122023AQAR\AQAR 4-5-6\C4\m4_1_4Vinod\"/>
    </mc:Choice>
  </mc:AlternateContent>
  <xr:revisionPtr revIDLastSave="0" documentId="13_ncr:1_{D5104830-0595-4266-929C-AFBE947473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4.1.4 &amp; 4.4.1 Final" sheetId="6" r:id="rId1"/>
    <sheet name="4.1.4 &amp; 4.4.1 PREV" sheetId="4" state="hidden" r:id="rId2"/>
    <sheet name="4.1.4 &amp; 4.4.1" sheetId="1" state="hidden" r:id="rId3"/>
  </sheets>
  <externalReferences>
    <externalReference r:id="rId4"/>
  </externalReferences>
  <definedNames>
    <definedName name="_xlnm._FilterDatabase" localSheetId="0" hidden="1">'4.1.4 &amp; 4.4.1 Final'!$A$3:$H$3</definedName>
    <definedName name="_xlnm._FilterDatabase" localSheetId="1" hidden="1">'4.1.4 &amp; 4.4.1 PREV'!$A$5:$N$5</definedName>
    <definedName name="_xlnm.Print_Area" localSheetId="1">'4.1.4 &amp; 4.4.1 PREV'!$A$3:$K$24</definedName>
  </definedNames>
  <calcPr calcId="191029"/>
</workbook>
</file>

<file path=xl/calcChain.xml><?xml version="1.0" encoding="utf-8"?>
<calcChain xmlns="http://schemas.openxmlformats.org/spreadsheetml/2006/main">
  <c r="D13" i="6" l="1"/>
  <c r="D10" i="6"/>
  <c r="D11" i="6"/>
  <c r="D9" i="6"/>
  <c r="D14" i="6"/>
  <c r="D7" i="6"/>
  <c r="D5" i="6"/>
  <c r="D6" i="6"/>
  <c r="D8" i="6"/>
  <c r="D12" i="6"/>
  <c r="C4" i="6"/>
  <c r="C15" i="6" s="1"/>
  <c r="G4" i="6" l="1"/>
  <c r="G15" i="6" s="1"/>
  <c r="F4" i="6"/>
  <c r="F15" i="6" s="1"/>
  <c r="D15" i="6" s="1"/>
  <c r="D17" i="6" s="1"/>
  <c r="E4" i="6"/>
  <c r="E15" i="6" s="1"/>
  <c r="B4" i="6"/>
  <c r="B15" i="6" s="1"/>
  <c r="D4" i="6" l="1"/>
  <c r="F13" i="4"/>
  <c r="J18" i="4"/>
  <c r="I18" i="4"/>
  <c r="H18" i="4"/>
  <c r="G18" i="4"/>
  <c r="E18" i="4"/>
  <c r="F18" i="4" s="1"/>
  <c r="D18" i="4"/>
  <c r="C18" i="4"/>
  <c r="B18" i="4"/>
  <c r="F15" i="4"/>
  <c r="F14" i="4"/>
  <c r="F12" i="4"/>
  <c r="F11" i="4"/>
  <c r="F10" i="4"/>
  <c r="F8" i="4"/>
  <c r="F6" i="4"/>
  <c r="F23" i="4" l="1"/>
</calcChain>
</file>

<file path=xl/sharedStrings.xml><?xml version="1.0" encoding="utf-8"?>
<sst xmlns="http://schemas.openxmlformats.org/spreadsheetml/2006/main" count="78" uniqueCount="36">
  <si>
    <t>Year</t>
  </si>
  <si>
    <t>Budget allocated for infrastructure augmentation</t>
  </si>
  <si>
    <t xml:space="preserve"> Expenditure for infrastructure augmentation</t>
  </si>
  <si>
    <t xml:space="preserve">Total expenditure excluding Salary </t>
  </si>
  <si>
    <t xml:space="preserve">Expenditure on maintenace of academic facilities (excluding salary for human resources) </t>
  </si>
  <si>
    <t xml:space="preserve">Expenditure on maintenance of physical facilities (excluding salary for human resources) </t>
  </si>
  <si>
    <t>2022-23</t>
  </si>
  <si>
    <t>HRI</t>
  </si>
  <si>
    <t>IGCAR</t>
  </si>
  <si>
    <t>IPR</t>
  </si>
  <si>
    <t>IOP</t>
  </si>
  <si>
    <t>NISER</t>
  </si>
  <si>
    <t>SINP</t>
  </si>
  <si>
    <t>TMC</t>
  </si>
  <si>
    <t xml:space="preserve">4.1.4 Total expenditure excluding salary for infrastructure augmentation during the year(INR in Lakhs)
</t>
  </si>
  <si>
    <t>4.4.1 Total expenditure incurred on maintenance of physical facilities and academic support facilities excluding salary component during  the year</t>
  </si>
  <si>
    <t>Note :  BARC No Data 
VECC No Data 
IMSc  No Data 
RRCAT Excel Resend Via Naveen Sir
IPR Data converted into lakh</t>
  </si>
  <si>
    <t>1470 (HRI) + 
16939(Capital BE 2022-23 excl. MW) (IGCAR) + 5876.63344 (IPR) + 
2,210.00 (IOP) +
20,000.00 (NISER) +
Institute Budget (RRCAT)</t>
  </si>
  <si>
    <t>Engineering Workshops</t>
  </si>
  <si>
    <t>Seminars/ Conferences/ Workshops</t>
  </si>
  <si>
    <t>New Equipment for Laboratories</t>
  </si>
  <si>
    <t>Other expenditure on creation of Capital Assets (excluding expenditure on Land and Building)</t>
  </si>
  <si>
    <t>Total</t>
  </si>
  <si>
    <t>2021-22</t>
  </si>
  <si>
    <t>BARC</t>
  </si>
  <si>
    <t>RRCAT</t>
  </si>
  <si>
    <t>VECC</t>
  </si>
  <si>
    <t>IMSc</t>
  </si>
  <si>
    <t>Library expenditure</t>
  </si>
  <si>
    <t>Grand Total</t>
  </si>
  <si>
    <t>1147.06 (HRI) +
11091.37 (Capital actual exp. 2022-23 excl. MW) (IGCAR) +
5864.62372 (IPR) +
1,031.91 (IOP) +
14 (RRCAT) + 
617.99 (SINP) +
6978.33 Lakhs (TMC)</t>
  </si>
  <si>
    <t>1147.06 (HRI) +
10423.94 (Total of academic facility exp. + physical facility exp.) (IGCAR) +
197821.06083 (IPR) +
1,972.26 (IOP) +
69 (RRCAT) +
1059.73 (SINP)</t>
  </si>
  <si>
    <t>197.03 (HRI) +
3089.72 (Revenue Publications, OE etc.) (IGCAR) + 
423.08988 (IPR) +
236.97 (IOP) +
5 (RRCAT) +
1390.55 (SINP) +
1116.72 Lakhs (TMC)</t>
  </si>
  <si>
    <t>70.58 (HRI) +
7334.22  (Revenue Minor Works, S&amp;M, IT, SAP, Travel) (IGCAR) +
1170.80257 (IPR) + 
940.35 (IOP) +
4764.32 (NISER) +
50 (RRCAT) +
302.08 (SINP) + 
1491.20 Lakhs (TMC)</t>
  </si>
  <si>
    <t xml:space="preserve"> CI/OCC</t>
  </si>
  <si>
    <t>Total expenditure excluding Salary (Given by CI)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</si>
</sst>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4009]General"/>
    <numFmt numFmtId="165" formatCode="[$-4009]0.00"/>
    <numFmt numFmtId="166" formatCode="_ * #,##0.00_ ;_ * \-#,##0.00_ ;_ * \-??_ ;_ @_ 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2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0">
    <xf numFmtId="0" fontId="0" fillId="0" borderId="0"/>
    <xf numFmtId="0" fontId="3" fillId="0" borderId="0"/>
    <xf numFmtId="0" fontId="7" fillId="0" borderId="0"/>
    <xf numFmtId="0" fontId="10" fillId="0" borderId="0"/>
    <xf numFmtId="0" fontId="10" fillId="0" borderId="0"/>
    <xf numFmtId="164" fontId="12" fillId="0" borderId="0"/>
    <xf numFmtId="0" fontId="10" fillId="3" borderId="0" applyNumberFormat="0" applyBorder="0" applyAlignment="0" applyProtection="0"/>
    <xf numFmtId="0" fontId="14" fillId="0" borderId="0"/>
    <xf numFmtId="166" fontId="7" fillId="0" borderId="0" applyBorder="0" applyProtection="0"/>
    <xf numFmtId="0" fontId="16" fillId="4" borderId="7" applyNumberFormat="0" applyAlignment="0" applyProtection="0"/>
  </cellStyleXfs>
  <cellXfs count="56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3" fontId="4" fillId="2" borderId="0" xfId="0" applyNumberFormat="1" applyFont="1" applyFill="1" applyAlignment="1">
      <alignment horizontal="left" wrapText="1"/>
    </xf>
    <xf numFmtId="43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vertical="top" wrapText="1"/>
    </xf>
    <xf numFmtId="0" fontId="6" fillId="0" borderId="4" xfId="0" applyFont="1" applyBorder="1"/>
    <xf numFmtId="0" fontId="8" fillId="0" borderId="1" xfId="2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6" fillId="0" borderId="1" xfId="3" applyFont="1" applyBorder="1" applyAlignment="1">
      <alignment horizontal="center"/>
    </xf>
    <xf numFmtId="9" fontId="6" fillId="0" borderId="0" xfId="0" applyNumberFormat="1" applyFont="1"/>
    <xf numFmtId="0" fontId="6" fillId="0" borderId="1" xfId="4" applyFont="1" applyBorder="1" applyAlignment="1">
      <alignment horizontal="center"/>
    </xf>
    <xf numFmtId="0" fontId="11" fillId="0" borderId="0" xfId="0" applyFont="1"/>
    <xf numFmtId="2" fontId="9" fillId="0" borderId="6" xfId="0" applyNumberFormat="1" applyFont="1" applyBorder="1" applyAlignment="1">
      <alignment horizontal="center" vertical="center"/>
    </xf>
    <xf numFmtId="2" fontId="9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quotePrefix="1" applyFont="1" applyBorder="1" applyAlignment="1">
      <alignment horizontal="center" vertical="center"/>
    </xf>
    <xf numFmtId="164" fontId="9" fillId="0" borderId="1" xfId="5" applyFont="1" applyBorder="1" applyAlignment="1">
      <alignment horizontal="center" vertical="center"/>
    </xf>
    <xf numFmtId="165" fontId="9" fillId="0" borderId="1" xfId="5" applyNumberFormat="1" applyFont="1" applyBorder="1" applyAlignment="1">
      <alignment horizontal="center" vertical="center"/>
    </xf>
    <xf numFmtId="0" fontId="6" fillId="3" borderId="1" xfId="6" applyFont="1" applyBorder="1"/>
    <xf numFmtId="0" fontId="13" fillId="0" borderId="1" xfId="0" applyFont="1" applyBorder="1"/>
    <xf numFmtId="0" fontId="6" fillId="0" borderId="1" xfId="0" applyFont="1" applyBorder="1"/>
    <xf numFmtId="0" fontId="10" fillId="3" borderId="1" xfId="6" applyBorder="1"/>
    <xf numFmtId="164" fontId="12" fillId="0" borderId="0" xfId="5"/>
    <xf numFmtId="43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3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wrapText="1"/>
    </xf>
    <xf numFmtId="0" fontId="16" fillId="4" borderId="7" xfId="9"/>
    <xf numFmtId="0" fontId="16" fillId="4" borderId="7" xfId="9" applyAlignment="1">
      <alignment horizontal="left"/>
    </xf>
    <xf numFmtId="0" fontId="17" fillId="0" borderId="2" xfId="0" applyFont="1" applyBorder="1"/>
    <xf numFmtId="0" fontId="1" fillId="5" borderId="3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left"/>
    </xf>
    <xf numFmtId="0" fontId="1" fillId="6" borderId="3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horizontal="left"/>
    </xf>
    <xf numFmtId="43" fontId="5" fillId="0" borderId="0" xfId="0" applyNumberFormat="1" applyFont="1" applyAlignment="1">
      <alignment horizontal="center" vertical="center"/>
    </xf>
    <xf numFmtId="0" fontId="0" fillId="6" borderId="0" xfId="0" applyFill="1" applyAlignment="1">
      <alignment horizontal="left"/>
    </xf>
    <xf numFmtId="0" fontId="18" fillId="7" borderId="0" xfId="0" applyFont="1" applyFill="1" applyAlignment="1">
      <alignment horizontal="left" vertical="top"/>
    </xf>
    <xf numFmtId="0" fontId="0" fillId="0" borderId="5" xfId="0" applyBorder="1" applyAlignment="1">
      <alignment horizontal="left"/>
    </xf>
    <xf numFmtId="164" fontId="12" fillId="0" borderId="1" xfId="5" applyBorder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4" xfId="0" applyBorder="1" applyAlignment="1">
      <alignment horizontal="left" vertical="top" wrapText="1"/>
    </xf>
    <xf numFmtId="43" fontId="2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8" fillId="0" borderId="1" xfId="2" applyFont="1" applyBorder="1" applyAlignment="1">
      <alignment horizontal="center" vertical="center"/>
    </xf>
  </cellXfs>
  <cellStyles count="10">
    <cellStyle name="60% - Accent5 2" xfId="6" xr:uid="{00000000-0005-0000-0000-000000000000}"/>
    <cellStyle name="Check Cell" xfId="9" builtinId="23"/>
    <cellStyle name="Comma 2" xfId="8" xr:uid="{00000000-0005-0000-0000-000001000000}"/>
    <cellStyle name="Normal" xfId="0" builtinId="0"/>
    <cellStyle name="Normal 2" xfId="1" xr:uid="{00000000-0005-0000-0000-000003000000}"/>
    <cellStyle name="Normal 2 2" xfId="7" xr:uid="{00000000-0005-0000-0000-000004000000}"/>
    <cellStyle name="Normal 3" xfId="2" xr:uid="{00000000-0005-0000-0000-000005000000}"/>
    <cellStyle name="Normal 3 4" xfId="5" xr:uid="{00000000-0005-0000-0000-000006000000}"/>
    <cellStyle name="Normal 5" xfId="3" xr:uid="{00000000-0005-0000-0000-000007000000}"/>
    <cellStyle name="Normal 9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AQ-AR\Received%20Files\aqar%20data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venue"/>
      <sheetName val="r&amp;d"/>
      <sheetName val="revenue incl seminars"/>
    </sheetNames>
    <sheetDataSet>
      <sheetData sheetId="0" refreshError="1">
        <row r="15">
          <cell r="C15">
            <v>4129.1848830000008</v>
          </cell>
          <cell r="G15">
            <v>3303.3479064000003</v>
          </cell>
          <cell r="H15">
            <v>825.83697660000007</v>
          </cell>
        </row>
      </sheetData>
      <sheetData sheetId="1" refreshError="1">
        <row r="23">
          <cell r="C23">
            <v>972.39087400000017</v>
          </cell>
          <cell r="D23">
            <v>975.2800000000002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abSelected="1" zoomScale="130" zoomScaleNormal="130" workbookViewId="0">
      <selection activeCell="C6" sqref="C6"/>
    </sheetView>
  </sheetViews>
  <sheetFormatPr defaultRowHeight="15" x14ac:dyDescent="0.25"/>
  <cols>
    <col min="2" max="2" width="28.140625" style="30" customWidth="1"/>
    <col min="3" max="4" width="27.5703125" style="30" customWidth="1"/>
    <col min="5" max="5" width="26.85546875" hidden="1" customWidth="1"/>
    <col min="6" max="6" width="35" bestFit="1" customWidth="1"/>
    <col min="7" max="7" width="38" style="32" customWidth="1"/>
  </cols>
  <sheetData>
    <row r="1" spans="1:8" x14ac:dyDescent="0.25">
      <c r="A1" s="47" t="s">
        <v>14</v>
      </c>
      <c r="B1" s="48"/>
      <c r="C1" s="48"/>
      <c r="D1" s="48"/>
      <c r="E1" s="48"/>
      <c r="F1" s="48"/>
      <c r="G1" s="48"/>
      <c r="H1" s="48"/>
    </row>
    <row r="2" spans="1:8" ht="15" customHeight="1" x14ac:dyDescent="0.25">
      <c r="A2" s="49" t="s">
        <v>15</v>
      </c>
      <c r="B2" s="49"/>
      <c r="C2" s="49"/>
      <c r="D2" s="49"/>
      <c r="E2" s="49"/>
      <c r="F2" s="49"/>
      <c r="G2" s="49"/>
      <c r="H2" s="4"/>
    </row>
    <row r="3" spans="1:8" ht="54" customHeight="1" x14ac:dyDescent="0.25">
      <c r="A3" s="1" t="s">
        <v>0</v>
      </c>
      <c r="B3" s="33" t="s">
        <v>1</v>
      </c>
      <c r="C3" s="33" t="s">
        <v>2</v>
      </c>
      <c r="D3" s="38" t="s">
        <v>3</v>
      </c>
      <c r="E3" s="40" t="s">
        <v>35</v>
      </c>
      <c r="F3" s="38" t="s">
        <v>4</v>
      </c>
      <c r="G3" s="34" t="s">
        <v>5</v>
      </c>
      <c r="H3" s="3" t="s">
        <v>34</v>
      </c>
    </row>
    <row r="4" spans="1:8" ht="32.25" customHeight="1" x14ac:dyDescent="0.25">
      <c r="A4" s="1"/>
      <c r="B4" s="31">
        <f>'[1]r&amp;d'!$D$23</f>
        <v>975.2800000000002</v>
      </c>
      <c r="C4" s="31">
        <f>'[1]r&amp;d'!$C$23</f>
        <v>972.39087400000017</v>
      </c>
      <c r="D4" s="31">
        <f>SUM(C4,F4,G4)</f>
        <v>5101.5757570000005</v>
      </c>
      <c r="E4" s="41">
        <f>[1]revenue!$C$15</f>
        <v>4129.1848830000008</v>
      </c>
      <c r="F4" s="39">
        <f>[1]revenue!$G$15</f>
        <v>3303.3479064000003</v>
      </c>
      <c r="G4" s="31">
        <f>[1]revenue!$H$15</f>
        <v>825.83697660000007</v>
      </c>
      <c r="H4" s="31" t="s">
        <v>24</v>
      </c>
    </row>
    <row r="5" spans="1:8" ht="15.75" customHeight="1" x14ac:dyDescent="0.25">
      <c r="A5" s="50" t="s">
        <v>6</v>
      </c>
      <c r="B5" s="31">
        <v>1470</v>
      </c>
      <c r="C5" s="31">
        <v>1147.06</v>
      </c>
      <c r="D5" s="31">
        <f t="shared" ref="D5:D13" si="0">SUM(C5,F5,G5)</f>
        <v>1414.6699999999998</v>
      </c>
      <c r="E5" s="41">
        <v>1147.06</v>
      </c>
      <c r="F5" s="39">
        <v>197.03</v>
      </c>
      <c r="G5" s="31">
        <v>70.58</v>
      </c>
      <c r="H5" s="31" t="s">
        <v>7</v>
      </c>
    </row>
    <row r="6" spans="1:8" x14ac:dyDescent="0.25">
      <c r="A6" s="51"/>
      <c r="B6" s="31">
        <v>16939</v>
      </c>
      <c r="C6" s="31">
        <v>11091.37</v>
      </c>
      <c r="D6" s="31">
        <f t="shared" si="0"/>
        <v>21515.31</v>
      </c>
      <c r="E6" s="41">
        <v>10423.94</v>
      </c>
      <c r="F6" s="39">
        <v>3089.72</v>
      </c>
      <c r="G6" s="31">
        <v>7334.22</v>
      </c>
      <c r="H6" s="31" t="s">
        <v>8</v>
      </c>
    </row>
    <row r="7" spans="1:8" x14ac:dyDescent="0.25">
      <c r="A7" s="51"/>
      <c r="B7" s="31">
        <v>587.66334400000005</v>
      </c>
      <c r="C7" s="31">
        <v>586.46237199999996</v>
      </c>
      <c r="D7" s="31">
        <f>SUM(C7,F7,G7)</f>
        <v>745.85161699999992</v>
      </c>
      <c r="E7" s="41">
        <v>197821.06083</v>
      </c>
      <c r="F7" s="39">
        <v>42.308987999999999</v>
      </c>
      <c r="G7" s="31">
        <v>117.080257</v>
      </c>
      <c r="H7" s="31" t="s">
        <v>9</v>
      </c>
    </row>
    <row r="8" spans="1:8" x14ac:dyDescent="0.25">
      <c r="A8" s="51"/>
      <c r="B8" s="31">
        <v>2210</v>
      </c>
      <c r="C8" s="31">
        <v>1031.9100000000001</v>
      </c>
      <c r="D8" s="31">
        <f t="shared" si="0"/>
        <v>2209.23</v>
      </c>
      <c r="E8" s="41">
        <v>1972.26</v>
      </c>
      <c r="F8" s="39">
        <v>236.97</v>
      </c>
      <c r="G8" s="31">
        <v>940.35</v>
      </c>
      <c r="H8" s="31" t="s">
        <v>10</v>
      </c>
    </row>
    <row r="9" spans="1:8" x14ac:dyDescent="0.25">
      <c r="A9" s="51"/>
      <c r="B9" s="31">
        <v>10000</v>
      </c>
      <c r="C9" s="31">
        <v>10000</v>
      </c>
      <c r="D9" s="31">
        <f>SUM(C9,F9,G9)</f>
        <v>15388.46</v>
      </c>
      <c r="E9" s="41"/>
      <c r="F9" s="39">
        <v>624.14</v>
      </c>
      <c r="G9" s="39">
        <v>4764.32</v>
      </c>
      <c r="H9" s="31" t="s">
        <v>11</v>
      </c>
    </row>
    <row r="10" spans="1:8" x14ac:dyDescent="0.25">
      <c r="A10" s="51"/>
      <c r="B10" s="31">
        <v>12214</v>
      </c>
      <c r="C10" s="31">
        <v>1971.97</v>
      </c>
      <c r="D10" s="31">
        <f>SUM(C10,F10,G10)</f>
        <v>3641.8199999999997</v>
      </c>
      <c r="E10" s="41">
        <v>11937.91</v>
      </c>
      <c r="F10" s="39"/>
      <c r="G10" s="31">
        <v>1669.85</v>
      </c>
      <c r="H10" s="31" t="s">
        <v>25</v>
      </c>
    </row>
    <row r="11" spans="1:8" x14ac:dyDescent="0.25">
      <c r="A11" s="51"/>
      <c r="B11" s="39"/>
      <c r="C11" s="31">
        <v>617.99</v>
      </c>
      <c r="D11" s="31">
        <f>SUM(C11,F11,G11)</f>
        <v>2310.62</v>
      </c>
      <c r="E11" s="41">
        <v>1059.73</v>
      </c>
      <c r="F11" s="39">
        <v>1390.55</v>
      </c>
      <c r="G11" s="31">
        <v>302.08</v>
      </c>
      <c r="H11" s="31" t="s">
        <v>12</v>
      </c>
    </row>
    <row r="12" spans="1:8" x14ac:dyDescent="0.25">
      <c r="A12" s="51"/>
      <c r="B12" s="39"/>
      <c r="C12" s="31">
        <v>6978.33</v>
      </c>
      <c r="D12" s="31">
        <f t="shared" si="0"/>
        <v>9586.25</v>
      </c>
      <c r="E12" s="41"/>
      <c r="F12" s="39">
        <v>1116.72</v>
      </c>
      <c r="G12" s="31">
        <v>1491.2</v>
      </c>
      <c r="H12" s="31" t="s">
        <v>13</v>
      </c>
    </row>
    <row r="13" spans="1:8" s="28" customFormat="1" x14ac:dyDescent="0.25">
      <c r="B13" s="31">
        <v>5000</v>
      </c>
      <c r="C13" s="31">
        <v>4589.07</v>
      </c>
      <c r="D13" s="31">
        <f t="shared" si="0"/>
        <v>7785.82</v>
      </c>
      <c r="E13" s="46"/>
      <c r="F13" s="39">
        <v>735.75</v>
      </c>
      <c r="G13" s="31">
        <v>2461</v>
      </c>
      <c r="H13" s="46" t="s">
        <v>26</v>
      </c>
    </row>
    <row r="14" spans="1:8" ht="16.5" thickBot="1" x14ac:dyDescent="0.3">
      <c r="A14" s="42"/>
      <c r="B14" s="45">
        <v>450</v>
      </c>
      <c r="C14" s="45">
        <v>409.11</v>
      </c>
      <c r="D14" s="45">
        <f>SUM(C14,F14,G14)</f>
        <v>654.1</v>
      </c>
      <c r="E14" s="43"/>
      <c r="F14" s="45">
        <v>92.02</v>
      </c>
      <c r="G14" s="45">
        <v>152.97</v>
      </c>
      <c r="H14" s="30" t="s">
        <v>27</v>
      </c>
    </row>
    <row r="15" spans="1:8" ht="16.5" thickTop="1" thickBot="1" x14ac:dyDescent="0.3">
      <c r="A15" s="35" t="s">
        <v>22</v>
      </c>
      <c r="B15" s="36">
        <f>SUM(B4:B14)</f>
        <v>49845.943343999999</v>
      </c>
      <c r="C15" s="36">
        <f>SUM(C4:C14)</f>
        <v>39395.663246000004</v>
      </c>
      <c r="D15" s="36">
        <f>SUM(C15,F15,G15)</f>
        <v>70353.707374000005</v>
      </c>
      <c r="E15" s="36">
        <f>SUM(E4:E12)</f>
        <v>228491.14571300003</v>
      </c>
      <c r="F15" s="36">
        <f>SUM(F4:F14)</f>
        <v>10828.556894400001</v>
      </c>
      <c r="G15" s="36">
        <f>SUM(G4:G14)</f>
        <v>20129.487233600001</v>
      </c>
      <c r="H15" s="35"/>
    </row>
    <row r="16" spans="1:8" ht="16.5" thickTop="1" thickBot="1" x14ac:dyDescent="0.3">
      <c r="A16" s="35" t="s">
        <v>28</v>
      </c>
      <c r="B16" s="36"/>
      <c r="C16" s="36"/>
      <c r="D16" s="36">
        <v>6593.5717477999997</v>
      </c>
      <c r="E16" s="36"/>
      <c r="F16" s="36"/>
      <c r="G16" s="36"/>
      <c r="H16" s="35"/>
    </row>
    <row r="17" spans="1:7" ht="19.5" thickTop="1" x14ac:dyDescent="0.25">
      <c r="A17" s="28"/>
      <c r="B17" s="28"/>
      <c r="C17" s="28"/>
      <c r="D17" s="44">
        <f>SUM(D15:D16)</f>
        <v>76947.279121800006</v>
      </c>
      <c r="E17" s="28"/>
      <c r="F17" s="28"/>
    </row>
    <row r="18" spans="1:7" x14ac:dyDescent="0.25">
      <c r="A18" s="28"/>
      <c r="B18" s="28"/>
      <c r="C18" s="28"/>
      <c r="D18" s="28"/>
      <c r="E18" s="28"/>
      <c r="F18" s="28"/>
      <c r="G18" s="37"/>
    </row>
    <row r="19" spans="1:7" x14ac:dyDescent="0.25">
      <c r="A19" s="28"/>
      <c r="B19" s="28"/>
      <c r="C19" s="28"/>
      <c r="D19" s="28"/>
      <c r="E19" s="28"/>
      <c r="F19" s="28"/>
    </row>
    <row r="20" spans="1:7" x14ac:dyDescent="0.25">
      <c r="A20" s="28"/>
      <c r="B20" s="28"/>
      <c r="C20" s="28"/>
      <c r="D20" s="28"/>
      <c r="E20" s="28"/>
      <c r="F20" s="28"/>
    </row>
    <row r="21" spans="1:7" x14ac:dyDescent="0.25">
      <c r="A21" s="28"/>
      <c r="B21" s="28"/>
      <c r="C21" s="28"/>
      <c r="D21" s="28"/>
      <c r="E21" s="28"/>
      <c r="F21" s="28"/>
    </row>
    <row r="22" spans="1:7" x14ac:dyDescent="0.25">
      <c r="C22" s="28"/>
      <c r="D22" s="28"/>
      <c r="E22" s="28"/>
    </row>
    <row r="23" spans="1:7" x14ac:dyDescent="0.25">
      <c r="C23" s="28"/>
      <c r="D23" s="28"/>
      <c r="E23" s="28"/>
    </row>
    <row r="24" spans="1:7" x14ac:dyDescent="0.25">
      <c r="C24" s="28"/>
      <c r="D24" s="28"/>
      <c r="E24" s="28"/>
    </row>
  </sheetData>
  <autoFilter ref="A3:H3" xr:uid="{00000000-0001-0000-0100-000000000000}"/>
  <mergeCells count="3">
    <mergeCell ref="A1:H1"/>
    <mergeCell ref="A2:G2"/>
    <mergeCell ref="A5:A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23"/>
  <sheetViews>
    <sheetView zoomScale="90" zoomScaleNormal="90" workbookViewId="0">
      <selection activeCell="G22" sqref="G22"/>
    </sheetView>
  </sheetViews>
  <sheetFormatPr defaultColWidth="9.140625" defaultRowHeight="15.75" x14ac:dyDescent="0.25"/>
  <cols>
    <col min="1" max="1" width="19.140625" style="7" bestFit="1" customWidth="1"/>
    <col min="2" max="2" width="51" style="7" bestFit="1" customWidth="1"/>
    <col min="3" max="3" width="19.85546875" style="7" bestFit="1" customWidth="1"/>
    <col min="4" max="4" width="26.42578125" style="7" bestFit="1" customWidth="1"/>
    <col min="5" max="5" width="13.7109375" style="7" bestFit="1" customWidth="1"/>
    <col min="6" max="6" width="35.7109375" style="7" bestFit="1" customWidth="1"/>
    <col min="7" max="7" width="30.140625" style="7" customWidth="1"/>
    <col min="8" max="8" width="23" style="7" customWidth="1"/>
    <col min="9" max="9" width="24.5703125" style="7" bestFit="1" customWidth="1"/>
    <col min="10" max="10" width="36.7109375" style="7" bestFit="1" customWidth="1"/>
    <col min="11" max="16384" width="9.140625" style="7"/>
  </cols>
  <sheetData>
    <row r="1" spans="1:14" ht="15.75" customHeight="1" x14ac:dyDescent="0.25">
      <c r="A1" s="53" t="s">
        <v>14</v>
      </c>
      <c r="B1" s="54"/>
      <c r="C1" s="54"/>
      <c r="D1" s="54"/>
      <c r="E1" s="54"/>
      <c r="F1" s="54"/>
      <c r="G1" s="54"/>
      <c r="H1" s="54"/>
    </row>
    <row r="2" spans="1:14" ht="24.75" customHeight="1" x14ac:dyDescent="0.25">
      <c r="A2" s="53" t="s">
        <v>15</v>
      </c>
      <c r="B2" s="54"/>
      <c r="C2" s="54"/>
      <c r="D2" s="54"/>
      <c r="E2" s="54"/>
      <c r="F2" s="54"/>
      <c r="G2" s="54"/>
      <c r="H2" s="8"/>
      <c r="I2" s="8"/>
      <c r="J2" s="8"/>
      <c r="K2" s="8"/>
      <c r="L2" s="8"/>
      <c r="M2" s="8"/>
      <c r="N2" s="8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</row>
    <row r="4" spans="1:14" ht="15.75" customHeight="1" x14ac:dyDescent="0.25">
      <c r="A4" s="55" t="s">
        <v>0</v>
      </c>
      <c r="B4" s="52" t="s">
        <v>1</v>
      </c>
      <c r="C4" s="52" t="s">
        <v>2</v>
      </c>
      <c r="D4" s="52"/>
      <c r="E4" s="52"/>
      <c r="F4" s="52" t="s">
        <v>3</v>
      </c>
      <c r="G4" s="52" t="s">
        <v>4</v>
      </c>
      <c r="H4" s="52" t="s">
        <v>5</v>
      </c>
      <c r="I4" s="52" t="s">
        <v>18</v>
      </c>
      <c r="J4" s="52" t="s">
        <v>19</v>
      </c>
    </row>
    <row r="5" spans="1:14" ht="63" x14ac:dyDescent="0.25">
      <c r="A5" s="55"/>
      <c r="B5" s="52"/>
      <c r="C5" s="10" t="s">
        <v>20</v>
      </c>
      <c r="D5" s="10" t="s">
        <v>21</v>
      </c>
      <c r="E5" s="10" t="s">
        <v>22</v>
      </c>
      <c r="F5" s="52"/>
      <c r="G5" s="52"/>
      <c r="H5" s="52"/>
      <c r="I5" s="52"/>
      <c r="J5" s="52"/>
    </row>
    <row r="6" spans="1:14" x14ac:dyDescent="0.25">
      <c r="A6" s="11" t="s">
        <v>23</v>
      </c>
      <c r="B6" s="12">
        <v>1206.4000000000001</v>
      </c>
      <c r="C6" s="12"/>
      <c r="D6" s="12">
        <v>1152.9556010000001</v>
      </c>
      <c r="E6" s="12">
        <v>1152.9556010000001</v>
      </c>
      <c r="F6" s="13">
        <f>SUM(E6,G6,H6)</f>
        <v>4386.0887300000004</v>
      </c>
      <c r="G6" s="12">
        <v>2586.5065032000002</v>
      </c>
      <c r="H6" s="12">
        <v>646.62662580000006</v>
      </c>
      <c r="I6" s="12"/>
      <c r="J6" s="12">
        <v>4.6030000000000006</v>
      </c>
      <c r="K6" s="7" t="s">
        <v>24</v>
      </c>
    </row>
    <row r="7" spans="1:14" x14ac:dyDescent="0.25">
      <c r="A7" s="13" t="s">
        <v>23</v>
      </c>
      <c r="B7" s="14">
        <v>1867.7</v>
      </c>
      <c r="C7" s="14">
        <v>863.65300000000013</v>
      </c>
      <c r="D7" s="14">
        <v>465.69000000000017</v>
      </c>
      <c r="E7" s="14">
        <v>1329.3430000000003</v>
      </c>
      <c r="F7" s="13">
        <v>2026.8780000000004</v>
      </c>
      <c r="G7" s="14">
        <v>152.249</v>
      </c>
      <c r="H7" s="14">
        <v>545.28599999999994</v>
      </c>
      <c r="I7" s="14">
        <v>36.387</v>
      </c>
      <c r="J7" s="14">
        <v>5.84</v>
      </c>
      <c r="K7" s="7" t="s">
        <v>8</v>
      </c>
      <c r="L7" s="15"/>
    </row>
    <row r="8" spans="1:14" x14ac:dyDescent="0.25">
      <c r="A8" s="13" t="s">
        <v>23</v>
      </c>
      <c r="B8" s="16">
        <v>265.16000000000003</v>
      </c>
      <c r="C8" s="16">
        <v>265.16000000000003</v>
      </c>
      <c r="D8" s="16"/>
      <c r="E8" s="16">
        <v>265.16000000000003</v>
      </c>
      <c r="F8" s="13">
        <f>SUM(E8,G8,H8)</f>
        <v>301.16000000000003</v>
      </c>
      <c r="G8" s="16">
        <v>12</v>
      </c>
      <c r="H8" s="16">
        <v>24</v>
      </c>
      <c r="I8" s="16">
        <v>35</v>
      </c>
      <c r="J8" s="16"/>
      <c r="K8" s="7" t="s">
        <v>25</v>
      </c>
      <c r="L8" s="17"/>
      <c r="M8" s="17"/>
      <c r="N8" s="17"/>
    </row>
    <row r="9" spans="1:14" x14ac:dyDescent="0.25">
      <c r="A9" s="11" t="s">
        <v>23</v>
      </c>
      <c r="B9" s="12">
        <v>350</v>
      </c>
      <c r="C9" s="12"/>
      <c r="D9" s="12"/>
      <c r="E9" s="12">
        <v>349.93400000000003</v>
      </c>
      <c r="F9" s="13">
        <v>695.02300000000002</v>
      </c>
      <c r="G9" s="12">
        <v>85.537000000000006</v>
      </c>
      <c r="H9" s="12">
        <v>259.55200000000002</v>
      </c>
      <c r="I9" s="12"/>
      <c r="J9" s="12"/>
      <c r="K9" s="7" t="s">
        <v>26</v>
      </c>
    </row>
    <row r="10" spans="1:14" x14ac:dyDescent="0.25">
      <c r="A10" s="11" t="s">
        <v>23</v>
      </c>
      <c r="B10" s="12">
        <v>3848.6</v>
      </c>
      <c r="C10" s="12">
        <v>53.12</v>
      </c>
      <c r="D10" s="12">
        <v>3795.48</v>
      </c>
      <c r="E10" s="12">
        <v>3848.6</v>
      </c>
      <c r="F10" s="13">
        <f t="shared" ref="F10:F15" si="0">SUM(E10,G10,H10)</f>
        <v>4478.8500000000004</v>
      </c>
      <c r="G10" s="12">
        <v>451.57</v>
      </c>
      <c r="H10" s="12">
        <v>178.68</v>
      </c>
      <c r="I10" s="12"/>
      <c r="J10" s="12"/>
      <c r="K10" s="7" t="s">
        <v>12</v>
      </c>
    </row>
    <row r="11" spans="1:14" x14ac:dyDescent="0.25">
      <c r="A11" s="11" t="s">
        <v>23</v>
      </c>
      <c r="B11" s="18">
        <v>726.55676500000004</v>
      </c>
      <c r="C11" s="12">
        <v>627.27942300000007</v>
      </c>
      <c r="D11" s="18">
        <v>54.540553000000003</v>
      </c>
      <c r="E11" s="18">
        <v>681.81997600000011</v>
      </c>
      <c r="F11" s="13">
        <f t="shared" si="0"/>
        <v>831.61275200000011</v>
      </c>
      <c r="G11" s="18">
        <v>37.352204</v>
      </c>
      <c r="H11" s="18">
        <v>112.440572</v>
      </c>
      <c r="I11" s="18"/>
      <c r="J11" s="18">
        <v>26.145689999999998</v>
      </c>
      <c r="K11" s="7" t="s">
        <v>9</v>
      </c>
    </row>
    <row r="12" spans="1:14" x14ac:dyDescent="0.25">
      <c r="A12" s="13" t="s">
        <v>23</v>
      </c>
      <c r="B12" s="13">
        <v>71.39</v>
      </c>
      <c r="C12" s="13">
        <v>59.05</v>
      </c>
      <c r="D12" s="13">
        <v>12.34</v>
      </c>
      <c r="E12" s="13">
        <v>71.39</v>
      </c>
      <c r="F12" s="13">
        <f t="shared" si="0"/>
        <v>910.59999999999991</v>
      </c>
      <c r="G12" s="13">
        <v>345.15</v>
      </c>
      <c r="H12" s="13">
        <v>494.06</v>
      </c>
      <c r="I12" s="13"/>
      <c r="J12" s="13">
        <v>0.82</v>
      </c>
      <c r="K12" s="7" t="s">
        <v>10</v>
      </c>
    </row>
    <row r="13" spans="1:14" x14ac:dyDescent="0.25">
      <c r="A13" s="13" t="s">
        <v>23</v>
      </c>
      <c r="B13" s="19">
        <v>1125</v>
      </c>
      <c r="C13" s="19"/>
      <c r="D13" s="19"/>
      <c r="E13" s="19">
        <v>1125</v>
      </c>
      <c r="F13" s="19">
        <f>SUM(E13,G13,H13)</f>
        <v>1402.58</v>
      </c>
      <c r="G13" s="19">
        <v>231.6</v>
      </c>
      <c r="H13" s="19">
        <v>45.98</v>
      </c>
      <c r="I13" s="19"/>
      <c r="J13" s="19">
        <v>0.04</v>
      </c>
      <c r="K13" s="7" t="s">
        <v>7</v>
      </c>
      <c r="L13" s="17"/>
      <c r="M13" s="17"/>
      <c r="N13" s="17"/>
    </row>
    <row r="14" spans="1:14" s="17" customFormat="1" x14ac:dyDescent="0.25">
      <c r="A14" s="13" t="s">
        <v>23</v>
      </c>
      <c r="B14" s="12">
        <v>8035.65</v>
      </c>
      <c r="C14" s="20">
        <v>326.06</v>
      </c>
      <c r="D14" s="20">
        <v>7709.59</v>
      </c>
      <c r="E14" s="20">
        <v>8035.65</v>
      </c>
      <c r="F14" s="13">
        <f t="shared" si="0"/>
        <v>9754.7599999999984</v>
      </c>
      <c r="G14" s="20">
        <v>386.64</v>
      </c>
      <c r="H14" s="20">
        <v>1332.47</v>
      </c>
      <c r="I14" s="21"/>
      <c r="J14" s="20">
        <v>185.98</v>
      </c>
      <c r="K14" s="7" t="s">
        <v>13</v>
      </c>
      <c r="L14" s="7"/>
      <c r="M14" s="7"/>
      <c r="N14" s="7"/>
    </row>
    <row r="15" spans="1:14" x14ac:dyDescent="0.25">
      <c r="A15" s="11" t="s">
        <v>23</v>
      </c>
      <c r="B15" s="22">
        <v>25</v>
      </c>
      <c r="C15" s="12"/>
      <c r="D15" s="23">
        <v>12.3</v>
      </c>
      <c r="E15" s="23">
        <v>12.3</v>
      </c>
      <c r="F15" s="13">
        <f t="shared" si="0"/>
        <v>13.49</v>
      </c>
      <c r="G15" s="23">
        <v>1.19</v>
      </c>
      <c r="H15" s="23"/>
      <c r="I15" s="23"/>
      <c r="J15" s="23"/>
      <c r="K15" s="7" t="s">
        <v>27</v>
      </c>
    </row>
    <row r="16" spans="1:14" s="17" customFormat="1" x14ac:dyDescent="0.25">
      <c r="A16" s="13" t="s">
        <v>23</v>
      </c>
      <c r="B16" s="12">
        <v>7223</v>
      </c>
      <c r="C16" s="12">
        <v>2195.46</v>
      </c>
      <c r="D16" s="12">
        <v>5424.36</v>
      </c>
      <c r="E16" s="12">
        <v>7619.83</v>
      </c>
      <c r="F16" s="12">
        <v>10502.91</v>
      </c>
      <c r="G16" s="12">
        <v>518.55999999999995</v>
      </c>
      <c r="H16" s="12">
        <v>2364.52</v>
      </c>
      <c r="I16" s="12">
        <v>1.43</v>
      </c>
      <c r="J16" s="12">
        <v>3.96</v>
      </c>
      <c r="K16" s="7" t="s">
        <v>11</v>
      </c>
      <c r="L16" s="7"/>
      <c r="M16" s="7"/>
      <c r="N16" s="7"/>
    </row>
    <row r="18" spans="1:10" x14ac:dyDescent="0.25">
      <c r="A18" s="24" t="s">
        <v>22</v>
      </c>
      <c r="B18" s="24">
        <f>SUM(B6:B16)</f>
        <v>24744.456764999999</v>
      </c>
      <c r="C18" s="24">
        <f t="shared" ref="C18:J18" si="1">SUM(C6:C16)</f>
        <v>4389.7824230000006</v>
      </c>
      <c r="D18" s="24">
        <f t="shared" si="1"/>
        <v>18627.256153999999</v>
      </c>
      <c r="E18" s="24">
        <f t="shared" si="1"/>
        <v>24491.982576999995</v>
      </c>
      <c r="F18" s="24">
        <f>SUM(E18,G18,H18,I18,J18)</f>
        <v>35604.158171999996</v>
      </c>
      <c r="G18" s="24">
        <f t="shared" si="1"/>
        <v>4808.3547072000001</v>
      </c>
      <c r="H18" s="24">
        <f t="shared" si="1"/>
        <v>6003.6151977999998</v>
      </c>
      <c r="I18" s="24">
        <f t="shared" si="1"/>
        <v>72.817000000000007</v>
      </c>
      <c r="J18" s="24">
        <f t="shared" si="1"/>
        <v>227.38869</v>
      </c>
    </row>
    <row r="20" spans="1:10" x14ac:dyDescent="0.25">
      <c r="A20" s="25" t="s">
        <v>28</v>
      </c>
      <c r="B20" s="26"/>
      <c r="C20" s="26"/>
      <c r="D20" s="26"/>
      <c r="E20" s="26"/>
      <c r="F20" s="26">
        <v>5226.1288322</v>
      </c>
    </row>
    <row r="23" spans="1:10" x14ac:dyDescent="0.25">
      <c r="E23" s="27" t="s">
        <v>29</v>
      </c>
      <c r="F23" s="27">
        <f>SUM(F18:F20)</f>
        <v>40830.2870042</v>
      </c>
    </row>
  </sheetData>
  <autoFilter ref="A5:N5" xr:uid="{00000000-0009-0000-0000-000003000000}">
    <sortState xmlns:xlrd2="http://schemas.microsoft.com/office/spreadsheetml/2017/richdata2" ref="A7:N16">
      <sortCondition ref="K6:K16" customList="BARC,IGCAR,RRCAT,VECC,SINP,IPR,IOP,HRI,TMC,IMSc,NISER"/>
    </sortState>
  </autoFilter>
  <mergeCells count="10">
    <mergeCell ref="I4:I5"/>
    <mergeCell ref="J4:J5"/>
    <mergeCell ref="A1:H1"/>
    <mergeCell ref="A2:G2"/>
    <mergeCell ref="A4:A5"/>
    <mergeCell ref="B4:B5"/>
    <mergeCell ref="C4:E4"/>
    <mergeCell ref="F4:F5"/>
    <mergeCell ref="G4:G5"/>
    <mergeCell ref="H4:H5"/>
  </mergeCells>
  <pageMargins left="0.2" right="0.2" top="0.65" bottom="0.75" header="0.3" footer="0.3"/>
  <pageSetup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zoomScale="80" zoomScaleNormal="80" workbookViewId="0">
      <selection activeCell="C23" sqref="C23"/>
    </sheetView>
  </sheetViews>
  <sheetFormatPr defaultRowHeight="15" x14ac:dyDescent="0.25"/>
  <cols>
    <col min="1" max="1" width="12" bestFit="1" customWidth="1"/>
    <col min="2" max="2" width="49.85546875" customWidth="1"/>
    <col min="3" max="3" width="65.140625" customWidth="1"/>
    <col min="4" max="4" width="67" customWidth="1"/>
    <col min="5" max="5" width="48.5703125" customWidth="1"/>
    <col min="6" max="6" width="63.5703125" customWidth="1"/>
  </cols>
  <sheetData>
    <row r="1" spans="1:7" x14ac:dyDescent="0.25">
      <c r="A1" s="47" t="s">
        <v>14</v>
      </c>
      <c r="B1" s="48"/>
      <c r="C1" s="48"/>
      <c r="D1" s="48"/>
      <c r="E1" s="48"/>
      <c r="F1" s="48"/>
      <c r="G1" s="48"/>
    </row>
    <row r="2" spans="1:7" x14ac:dyDescent="0.25">
      <c r="A2" s="49" t="s">
        <v>15</v>
      </c>
      <c r="B2" s="49"/>
      <c r="C2" s="49"/>
      <c r="D2" s="49"/>
      <c r="E2" s="49"/>
      <c r="F2" s="49"/>
      <c r="G2" s="4"/>
    </row>
    <row r="3" spans="1:7" ht="63" customHeight="1" x14ac:dyDescent="0.2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1:7" ht="218.25" customHeight="1" x14ac:dyDescent="0.25">
      <c r="A4" s="6" t="s">
        <v>6</v>
      </c>
      <c r="B4" s="29" t="s">
        <v>17</v>
      </c>
      <c r="C4" s="29" t="s">
        <v>30</v>
      </c>
      <c r="D4" s="29" t="s">
        <v>31</v>
      </c>
      <c r="E4" s="29" t="s">
        <v>32</v>
      </c>
      <c r="F4" s="29" t="s">
        <v>33</v>
      </c>
    </row>
    <row r="5" spans="1:7" x14ac:dyDescent="0.25">
      <c r="A5" t="s">
        <v>22</v>
      </c>
      <c r="B5">
        <v>46495.633439999998</v>
      </c>
      <c r="C5">
        <v>26745.283719999999</v>
      </c>
      <c r="D5">
        <v>212493.05082999999</v>
      </c>
      <c r="E5">
        <v>6459.0798800000002</v>
      </c>
      <c r="F5">
        <v>16123.55257</v>
      </c>
    </row>
    <row r="7" spans="1:7" ht="78.75" x14ac:dyDescent="0.25">
      <c r="B7" s="5" t="s">
        <v>16</v>
      </c>
    </row>
  </sheetData>
  <mergeCells count="2">
    <mergeCell ref="A2:F2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4.1.4 &amp; 4.4.1 Final</vt:lpstr>
      <vt:lpstr>4.1.4 &amp; 4.4.1 PREV</vt:lpstr>
      <vt:lpstr>4.1.4 &amp; 4.4.1</vt:lpstr>
      <vt:lpstr>'4.1.4 &amp; 4.4.1 PREV'!Print_Area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Vinod Yadav</cp:lastModifiedBy>
  <dcterms:created xsi:type="dcterms:W3CDTF">2023-09-28T06:30:04Z</dcterms:created>
  <dcterms:modified xsi:type="dcterms:W3CDTF">2023-12-23T07:34:41Z</dcterms:modified>
</cp:coreProperties>
</file>